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464\Desktop\"/>
    </mc:Choice>
  </mc:AlternateContent>
  <workbookProtection workbookAlgorithmName="SHA-512" workbookHashValue="DAr6K0f6JRVryGoBP2KaYEo/jlE3lq2kqoKRo7MqM+V9NfkMmubc2Bw1EtPvDQqssPRUzBdxeC9y0qqv/MFI8A==" workbookSaltValue="RbBE6Av24ffuBm4DjDgMIg==" workbookSpinCount="100000" lockStructure="1"/>
  <bookViews>
    <workbookView xWindow="0" yWindow="0" windowWidth="28800" windowHeight="12435"/>
  </bookViews>
  <sheets>
    <sheet name="Асуулга" sheetId="1" r:id="rId1"/>
    <sheet name="Me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5" i="1"/>
  <c r="F66" i="1"/>
  <c r="F65" i="1"/>
  <c r="F21" i="1"/>
  <c r="F23" i="1"/>
  <c r="C14" i="1"/>
  <c r="C15" i="1" s="1"/>
  <c r="C16" i="1" s="1"/>
  <c r="E63" i="1"/>
  <c r="F63" i="1" s="1"/>
  <c r="E62" i="1"/>
  <c r="F62" i="1" s="1"/>
  <c r="E61" i="1"/>
  <c r="F61" i="1" s="1"/>
  <c r="C4" i="1" l="1"/>
  <c r="C5" i="1" s="1"/>
  <c r="C6" i="1" s="1"/>
  <c r="C7" i="1" s="1"/>
  <c r="C8" i="1" s="1"/>
  <c r="C9" i="1" s="1"/>
  <c r="C10" i="1" s="1"/>
  <c r="C11" i="1" s="1"/>
  <c r="C12" i="1" s="1"/>
  <c r="C13" i="1" s="1"/>
  <c r="C17" i="1" s="1"/>
  <c r="C20" i="1" s="1"/>
  <c r="C21" i="1" s="1"/>
  <c r="C22" i="1" s="1"/>
  <c r="C23" i="1" s="1"/>
  <c r="C24" i="1" s="1"/>
  <c r="C25" i="1" s="1"/>
  <c r="C26" i="1" s="1"/>
  <c r="C27" i="1" s="1"/>
  <c r="C29" i="1" s="1"/>
  <c r="C30" i="1" s="1"/>
  <c r="C31" i="1" s="1"/>
  <c r="C32" i="1" s="1"/>
  <c r="C33" i="1" s="1"/>
  <c r="C34" i="1" s="1"/>
  <c r="C36" i="1" s="1"/>
  <c r="C37" i="1" s="1"/>
  <c r="C38" i="1" s="1"/>
  <c r="C39" i="1" s="1"/>
  <c r="C40" i="1" s="1"/>
  <c r="C41" i="1" s="1"/>
  <c r="C42" i="1" s="1"/>
  <c r="C43" i="1" s="1"/>
  <c r="C45" i="1" s="1"/>
  <c r="C46" i="1" s="1"/>
  <c r="C47" i="1" s="1"/>
  <c r="C48" i="1" s="1"/>
  <c r="C49" i="1" s="1"/>
  <c r="C50" i="1" s="1"/>
  <c r="C51" i="1" s="1"/>
  <c r="C53" i="1" s="1"/>
  <c r="C54" i="1" s="1"/>
  <c r="C55" i="1" s="1"/>
  <c r="C56" i="1" s="1"/>
  <c r="C58" i="1" s="1"/>
  <c r="C59" i="1" s="1"/>
  <c r="C60" i="1" s="1"/>
  <c r="C64" i="1" l="1"/>
  <c r="C65" i="1" s="1"/>
  <c r="R19" i="1"/>
  <c r="S19" i="1"/>
  <c r="Q19" i="1"/>
  <c r="P19" i="1"/>
  <c r="G77" i="1"/>
  <c r="G76" i="1"/>
  <c r="G75" i="1"/>
  <c r="G74" i="1"/>
  <c r="H70" i="1"/>
  <c r="I70" i="1"/>
  <c r="J70" i="1"/>
  <c r="K70" i="1"/>
  <c r="M70" i="1"/>
  <c r="H71" i="1"/>
  <c r="I71" i="1"/>
  <c r="J71" i="1"/>
  <c r="K71" i="1"/>
  <c r="M71" i="1"/>
  <c r="H72" i="1"/>
  <c r="I72" i="1"/>
  <c r="J72" i="1"/>
  <c r="K72" i="1"/>
  <c r="M72" i="1"/>
  <c r="H73" i="1"/>
  <c r="I73" i="1"/>
  <c r="J73" i="1"/>
  <c r="K73" i="1"/>
  <c r="M73" i="1"/>
  <c r="G71" i="1"/>
  <c r="G72" i="1"/>
  <c r="G73" i="1"/>
  <c r="G70" i="1"/>
  <c r="C66" i="1" l="1"/>
  <c r="C67" i="1" s="1"/>
  <c r="C68" i="1" s="1"/>
</calcChain>
</file>

<file path=xl/sharedStrings.xml><?xml version="1.0" encoding="utf-8"?>
<sst xmlns="http://schemas.openxmlformats.org/spreadsheetml/2006/main" count="273" uniqueCount="168">
  <si>
    <t>ААН-ийн нэр</t>
  </si>
  <si>
    <t>Үзүүлэлт</t>
  </si>
  <si>
    <t>ТЗ-ийн дугаар</t>
  </si>
  <si>
    <t>Аймаг</t>
  </si>
  <si>
    <t>Сум</t>
  </si>
  <si>
    <t>Уурхайн нэр</t>
  </si>
  <si>
    <t>Ашигт малтмалын төрөл</t>
  </si>
  <si>
    <t>Утас</t>
  </si>
  <si>
    <t>И-мэйл</t>
  </si>
  <si>
    <t>Он</t>
  </si>
  <si>
    <t>2022.1-8 сар</t>
  </si>
  <si>
    <t>2023*</t>
  </si>
  <si>
    <t>2022.9-12 сар*</t>
  </si>
  <si>
    <t>Ажиллах хүчний асуулт</t>
  </si>
  <si>
    <t>Уурхайн асуулт</t>
  </si>
  <si>
    <t>Ордын төрөл</t>
  </si>
  <si>
    <t>Хөрс хуулалт</t>
  </si>
  <si>
    <t>Нэгж</t>
  </si>
  <si>
    <t>мян.м3</t>
  </si>
  <si>
    <t>мян.тн</t>
  </si>
  <si>
    <t>Уулын цул</t>
  </si>
  <si>
    <t>Нүүрс</t>
  </si>
  <si>
    <t>Үндсэн</t>
  </si>
  <si>
    <t>Шороон</t>
  </si>
  <si>
    <t>Бүтээгдэхүүний нэр</t>
  </si>
  <si>
    <t>Зэсийн баяжмал</t>
  </si>
  <si>
    <t>Цайрын баяжмал</t>
  </si>
  <si>
    <t>Хар тугалганы баяжмал</t>
  </si>
  <si>
    <t>Мөнгөний баяжмал</t>
  </si>
  <si>
    <t>Баяжуулсан нүүрс</t>
  </si>
  <si>
    <t>кг</t>
  </si>
  <si>
    <t>Ажиллагсдын тоо</t>
  </si>
  <si>
    <t>хүн</t>
  </si>
  <si>
    <t>14/14 ээлжийн системээс нэмэгдсэн  ажиллагсдын тоо</t>
  </si>
  <si>
    <t>Цалингийн зардал</t>
  </si>
  <si>
    <t>Сарын дундаж цалин</t>
  </si>
  <si>
    <t>сая ₮</t>
  </si>
  <si>
    <t>мян.₮</t>
  </si>
  <si>
    <t>Ерөнхий асуулт</t>
  </si>
  <si>
    <t>Ажиллах хүчтэй холбоотой тулгамдсан асуудал</t>
  </si>
  <si>
    <t>Тэсэлгээний асуулт</t>
  </si>
  <si>
    <t>тн</t>
  </si>
  <si>
    <t>Химийн бодисын асуулт</t>
  </si>
  <si>
    <t>Химийн бодисын зардал</t>
  </si>
  <si>
    <t>Химийн бодистой холбоотой тулгамдсан асуудал</t>
  </si>
  <si>
    <t>Зардлын асуулт</t>
  </si>
  <si>
    <t>Нийт зардал</t>
  </si>
  <si>
    <t>Үйлдвэрлэлийн зардал</t>
  </si>
  <si>
    <t>Нэгж бүтээгдэхүүний өөрийн өртөг</t>
  </si>
  <si>
    <t>Хөрс хуулалтын өөрийн өртөг</t>
  </si>
  <si>
    <t>₮/тн</t>
  </si>
  <si>
    <t>₮/м3</t>
  </si>
  <si>
    <t>Өртөг, зардал нэмэгдэхэд нөлөөлсөн гол хүчин зүйл</t>
  </si>
  <si>
    <t>Үйлдвэрлэлийн зардал дах цалингийн зардлын эзлэх хувь</t>
  </si>
  <si>
    <t>%</t>
  </si>
  <si>
    <t>Үйлдвэрлэлийн зардал дах тэсэлгээний зардлын эзлэх хувь</t>
  </si>
  <si>
    <t>Үйлдвэрлэлийн зардал дах химийн бодисын зардлын эзлэх хувь</t>
  </si>
  <si>
    <t>Шатахууны асуулт</t>
  </si>
  <si>
    <t>Тайлбар (асуудал, санал)</t>
  </si>
  <si>
    <t>Үйлдвэрлэлийн зардал дах шатахууны зардлын эзлэх хувь</t>
  </si>
  <si>
    <t>Тооцоолол</t>
  </si>
  <si>
    <t>Шатахууны үнэ</t>
  </si>
  <si>
    <t>Тэсрэх бодисын үнэ</t>
  </si>
  <si>
    <t>Тэсэлгээний ажил үйлчилгээний өртөг</t>
  </si>
  <si>
    <t>Химийн бодисын өртөг</t>
  </si>
  <si>
    <t>2022*</t>
  </si>
  <si>
    <t>20/19</t>
  </si>
  <si>
    <t>21/20</t>
  </si>
  <si>
    <t>22*/21</t>
  </si>
  <si>
    <t>23*/22*</t>
  </si>
  <si>
    <t>Судалгаа бөглөсөн ажилтны нэр</t>
  </si>
  <si>
    <t xml:space="preserve">Заавар </t>
  </si>
  <si>
    <t xml:space="preserve">Хасагдсан бол (-) тэмдэгтээр оруулах </t>
  </si>
  <si>
    <t>Түлш, шатахууны хэрэглээ</t>
  </si>
  <si>
    <t>Түлш, шатахууны зардал</t>
  </si>
  <si>
    <t>Түлш, шатахууны дундаж үнэ</t>
  </si>
  <si>
    <t>Түлш, шатахуун нийлүүлэгч аж ахуйн нэгжийн нэр</t>
  </si>
  <si>
    <t>Түлш, шатахуунтай холбоотой тулгамдсан асуудал</t>
  </si>
  <si>
    <t>Тэсрэх бодисын хэрэглээ анфо</t>
  </si>
  <si>
    <t>Тэсрэх бодисын хэрэглээ эмульс</t>
  </si>
  <si>
    <t>1 м3 уулын цул тэслэх өртөг</t>
  </si>
  <si>
    <t>Тэсрэх бодистой холбоотой тулгамдсан асуудал</t>
  </si>
  <si>
    <t>Тэсэлгээний хэрэгсэлтэй холбоотой тулгамдсан асуудал</t>
  </si>
  <si>
    <t>Тэсэлгээний асуудлыг шийдвэрлэхэд  авах арга хэмжээний санал</t>
  </si>
  <si>
    <t>Шатахууны  асуудлыг шийдвэрлэхэд авах арга хэмжээний санал</t>
  </si>
  <si>
    <t>Ажиллах хүчний асуудлыг шийдвэрлэхэд  авах арга хэмжээний санал</t>
  </si>
  <si>
    <t>Түлш, шатахуун нийлүүлэлттэй холбоотой гарч буй бэрхшээл</t>
  </si>
  <si>
    <r>
      <t xml:space="preserve">Тэсэлгээ хийдэг эсэх  </t>
    </r>
    <r>
      <rPr>
        <i/>
        <sz val="10"/>
        <color theme="1"/>
        <rFont val="Arial"/>
        <family val="2"/>
      </rPr>
      <t>(сонгох)</t>
    </r>
  </si>
  <si>
    <t>Өртөг, зардал бууруулахад авах арга хэмжээний санал</t>
  </si>
  <si>
    <t>Химийн бодисын асуудлыг шийдвэрлэхэд авах арга хэмжээний санал</t>
  </si>
  <si>
    <t>Чухал шаардлагатай химийн бодис</t>
  </si>
  <si>
    <t xml:space="preserve">       Сонголтыг хийнэ. Хэрэв үгүй бол химийн бодисын асуултыг бөглөх шаардлагагүй.</t>
  </si>
  <si>
    <t xml:space="preserve">       Сонголтыг хийнэ. Хэрэв үгүй бол тэсэлгээний асуултыг бөглөх шаардлагагүй.</t>
  </si>
  <si>
    <t>Алт (Гулдмай)</t>
  </si>
  <si>
    <t>Антрацит</t>
  </si>
  <si>
    <t>Бал чулууны баяжмал</t>
  </si>
  <si>
    <t>Битум</t>
  </si>
  <si>
    <t>Болор</t>
  </si>
  <si>
    <t>Боржин</t>
  </si>
  <si>
    <t>Гантиг</t>
  </si>
  <si>
    <t>Гөлтгөнө</t>
  </si>
  <si>
    <t>Гянтболдын баяжмал</t>
  </si>
  <si>
    <t>Давс</t>
  </si>
  <si>
    <t>Клинкер (Хагас боловсруулсан цемент)</t>
  </si>
  <si>
    <t>Коксжих</t>
  </si>
  <si>
    <t>Манганы баяжмал</t>
  </si>
  <si>
    <t>Манганы хүдэр</t>
  </si>
  <si>
    <t>Молибдены баяжмал</t>
  </si>
  <si>
    <t>Мөсөн шүү</t>
  </si>
  <si>
    <t>Ногоон хаш</t>
  </si>
  <si>
    <t>Перлит</t>
  </si>
  <si>
    <t>Төмрийн бүхэллэг баяжмал</t>
  </si>
  <si>
    <t>Төмрийн бүхэллэг хүдэр</t>
  </si>
  <si>
    <t>Төмрийн нунтаг баяжмал</t>
  </si>
  <si>
    <t>Хагас коксжих</t>
  </si>
  <si>
    <t>Хайлуур жоншны баяжмал</t>
  </si>
  <si>
    <t>Хайлуур жонш (металлургийн баяжмал 55-97%)</t>
  </si>
  <si>
    <t>Хайлуур жоншны хүдэр ФР</t>
  </si>
  <si>
    <t>Хасчулуу</t>
  </si>
  <si>
    <t>Хүрэн нүүрс</t>
  </si>
  <si>
    <t>Цагаан тугалганы баяжмал</t>
  </si>
  <si>
    <t>Цемент</t>
  </si>
  <si>
    <t>Цеолит</t>
  </si>
  <si>
    <t>Шар нунтаг</t>
  </si>
  <si>
    <t>Шохой</t>
  </si>
  <si>
    <t>Шохойн чулуу</t>
  </si>
  <si>
    <t>Эрдэс нунтаг</t>
  </si>
  <si>
    <t>Эрчим хүчний</t>
  </si>
  <si>
    <r>
      <t xml:space="preserve">2023 онд ажиллах эсэх </t>
    </r>
    <r>
      <rPr>
        <i/>
        <sz val="10"/>
        <color theme="4" tint="0.39997558519241921"/>
        <rFont val="Arial"/>
        <family val="2"/>
      </rPr>
      <t>(сонгох)</t>
    </r>
  </si>
  <si>
    <r>
      <t xml:space="preserve">Ашигт малтмалын төрөл </t>
    </r>
    <r>
      <rPr>
        <i/>
        <sz val="10"/>
        <color theme="4" tint="0.39997558519241921"/>
        <rFont val="Arial"/>
        <family val="2"/>
      </rPr>
      <t>(сонгох)</t>
    </r>
  </si>
  <si>
    <r>
      <t xml:space="preserve">Ордын төрөл </t>
    </r>
    <r>
      <rPr>
        <i/>
        <sz val="10"/>
        <color theme="4" tint="0.39997558519241921"/>
        <rFont val="Arial"/>
        <family val="2"/>
      </rPr>
      <t>(сонгох)</t>
    </r>
  </si>
  <si>
    <r>
      <t xml:space="preserve">2022 онд ажиллаж байгаа эсэх </t>
    </r>
    <r>
      <rPr>
        <i/>
        <sz val="10"/>
        <color theme="4" tint="0.39997558519241921"/>
        <rFont val="Arial"/>
        <family val="2"/>
      </rPr>
      <t>(сонгох)</t>
    </r>
  </si>
  <si>
    <r>
      <t xml:space="preserve">Химийн бодис хэрэглэдэг эсэх </t>
    </r>
    <r>
      <rPr>
        <i/>
        <sz val="10"/>
        <color theme="4" tint="0.39997558519241921"/>
        <rFont val="Arial"/>
        <family val="2"/>
      </rPr>
      <t>(сонгох)</t>
    </r>
  </si>
  <si>
    <r>
      <t xml:space="preserve">Тэсэлгээ хийдэг эсэх </t>
    </r>
    <r>
      <rPr>
        <i/>
        <sz val="10"/>
        <color theme="4" tint="0.39997558519241921"/>
        <rFont val="Arial"/>
        <family val="2"/>
      </rPr>
      <t>(сонгох)</t>
    </r>
  </si>
  <si>
    <t>Сонголт</t>
  </si>
  <si>
    <t>Тийм</t>
  </si>
  <si>
    <t>Үгүй</t>
  </si>
  <si>
    <t>Алт (Au)</t>
  </si>
  <si>
    <t>Бал чулуу /C/</t>
  </si>
  <si>
    <t>Вольфрамит (WO3)</t>
  </si>
  <si>
    <t>Гөлтгөнө (CaSO4 2H20)</t>
  </si>
  <si>
    <t>Давс (NaCl)</t>
  </si>
  <si>
    <t>Зэс (Cu)</t>
  </si>
  <si>
    <t>Касситерит (SnO2)</t>
  </si>
  <si>
    <t>Манган (Mn)</t>
  </si>
  <si>
    <t>Молибден (Mo)</t>
  </si>
  <si>
    <t>Мөнгө (Ag)</t>
  </si>
  <si>
    <t>Төмөр (Fe)</t>
  </si>
  <si>
    <t>Уран (U)</t>
  </si>
  <si>
    <t>Хайлуур жонш (CaF2)</t>
  </si>
  <si>
    <t>Хар тугалга (Pb)</t>
  </si>
  <si>
    <t>Цагаан тугалга (Sn)</t>
  </si>
  <si>
    <t>Цайр (Zn)</t>
  </si>
  <si>
    <t>Шохой (CaO)</t>
  </si>
  <si>
    <t>Олборлох хүдрийн (элс) хэмжээ</t>
  </si>
  <si>
    <t>Баяжуулах хүдрийн (элс) хэмжээ</t>
  </si>
  <si>
    <t>мян.₮/тн</t>
  </si>
  <si>
    <t>мян.₮/кг</t>
  </si>
  <si>
    <t>Хүдэр олборлолтын өөрийн өртөг</t>
  </si>
  <si>
    <t>Хүдэр баяжуулалтын өөрийн өртөг</t>
  </si>
  <si>
    <t>Хэрэв 2023 онд ажиллахгүй бол шалтгаанаа бичих</t>
  </si>
  <si>
    <t>Сонголтыг хийх</t>
  </si>
  <si>
    <t>Автоматаар сонгогдоно</t>
  </si>
  <si>
    <t>Санал хүсэлтийг зөвхөн тайлбар хэсэгт бөглөх</t>
  </si>
  <si>
    <t>төг/л</t>
  </si>
  <si>
    <t>төг/м3</t>
  </si>
  <si>
    <t>Түлш, шатахууны чанартай холбоотой гарч буй асуудал</t>
  </si>
  <si>
    <r>
      <t xml:space="preserve">Бүтээгдэхүүн үйлдвэрлэлийн хэмжээ </t>
    </r>
    <r>
      <rPr>
        <i/>
        <sz val="10"/>
        <color theme="4" tint="0.39997558519241921"/>
        <rFont val="Arial"/>
        <family val="2"/>
      </rPr>
      <t>(Та дараах 3 мөрөнд өөрт хамаарах бүтээгдэхүүнийг сонгоорой)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</si>
</sst>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color theme="2" tint="-0.499984740745262"/>
      <name val="Arial"/>
      <family val="2"/>
    </font>
    <font>
      <i/>
      <sz val="10"/>
      <color theme="4" tint="0.3999755851924192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 wrapText="1"/>
      <protection locked="0" hidden="1"/>
    </xf>
    <xf numFmtId="0" fontId="0" fillId="5" borderId="0" xfId="0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9" fillId="5" borderId="5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locked="0"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horizontal="center" vertical="center"/>
      <protection locked="0" hidden="1"/>
    </xf>
    <xf numFmtId="0" fontId="0" fillId="2" borderId="5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5" xfId="0" applyFill="1" applyBorder="1" applyAlignment="1" applyProtection="1">
      <alignment vertical="center"/>
      <protection hidden="1"/>
    </xf>
    <xf numFmtId="9" fontId="0" fillId="0" borderId="0" xfId="1" applyFont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0" fontId="0" fillId="0" borderId="5" xfId="0" applyBorder="1" applyAlignment="1" applyProtection="1">
      <alignment vertical="center"/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0" fillId="4" borderId="5" xfId="0" applyFill="1" applyBorder="1" applyAlignment="1" applyProtection="1">
      <alignment vertical="center"/>
      <protection hidden="1"/>
    </xf>
    <xf numFmtId="0" fontId="0" fillId="6" borderId="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3" fillId="6" borderId="0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hidden="1"/>
    </xf>
    <xf numFmtId="0" fontId="9" fillId="5" borderId="0" xfId="0" applyFont="1" applyFill="1" applyBorder="1" applyAlignment="1" applyProtection="1">
      <alignment horizontal="center" vertical="center"/>
      <protection locked="0"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79"/>
  <sheetViews>
    <sheetView showGridLines="0" tabSelected="1" topLeftCell="A37" zoomScaleNormal="100" workbookViewId="0">
      <selection activeCell="H64" sqref="H64"/>
    </sheetView>
  </sheetViews>
  <sheetFormatPr defaultRowHeight="15" x14ac:dyDescent="0.25"/>
  <cols>
    <col min="1" max="1" width="9.140625" style="1"/>
    <col min="2" max="2" width="5" style="3" customWidth="1"/>
    <col min="3" max="4" width="5.7109375" style="1" customWidth="1"/>
    <col min="5" max="5" width="79.140625" style="4" bestFit="1" customWidth="1"/>
    <col min="6" max="6" width="31.85546875" style="2" customWidth="1"/>
    <col min="7" max="12" width="13.7109375" style="2" customWidth="1"/>
    <col min="13" max="13" width="13.85546875" style="2" customWidth="1"/>
    <col min="14" max="14" width="42.42578125" style="2" customWidth="1"/>
    <col min="15" max="15" width="58.28515625" style="2" customWidth="1"/>
    <col min="16" max="19" width="9.140625" style="2" hidden="1" customWidth="1"/>
    <col min="20" max="16384" width="9.140625" style="2"/>
  </cols>
  <sheetData>
    <row r="1" spans="1:15" s="8" customFormat="1" x14ac:dyDescent="0.25">
      <c r="A1" s="5"/>
      <c r="B1" s="6"/>
      <c r="C1" s="5"/>
      <c r="D1" s="5"/>
      <c r="E1" s="7"/>
    </row>
    <row r="2" spans="1:15" s="8" customFormat="1" x14ac:dyDescent="0.25">
      <c r="A2" s="5">
        <v>1</v>
      </c>
      <c r="B2" s="9">
        <v>1</v>
      </c>
      <c r="C2" s="10"/>
      <c r="D2" s="10"/>
      <c r="E2" s="11" t="s">
        <v>38</v>
      </c>
      <c r="F2" s="12" t="s">
        <v>1</v>
      </c>
    </row>
    <row r="3" spans="1:15" s="8" customFormat="1" x14ac:dyDescent="0.25">
      <c r="A3" s="5">
        <v>2</v>
      </c>
      <c r="B3" s="13"/>
      <c r="C3" s="14">
        <v>1</v>
      </c>
      <c r="D3" s="14"/>
      <c r="E3" s="15" t="s">
        <v>0</v>
      </c>
      <c r="F3" s="16"/>
      <c r="H3" s="17"/>
      <c r="I3" s="8" t="s">
        <v>161</v>
      </c>
    </row>
    <row r="4" spans="1:15" s="8" customFormat="1" x14ac:dyDescent="0.25">
      <c r="A4" s="5">
        <v>3</v>
      </c>
      <c r="B4" s="13"/>
      <c r="C4" s="14">
        <f>C3+1</f>
        <v>2</v>
      </c>
      <c r="D4" s="14"/>
      <c r="E4" s="15" t="s">
        <v>2</v>
      </c>
      <c r="F4" s="16"/>
      <c r="H4" s="18"/>
      <c r="I4" s="8" t="s">
        <v>162</v>
      </c>
    </row>
    <row r="5" spans="1:15" s="8" customFormat="1" x14ac:dyDescent="0.25">
      <c r="A5" s="5">
        <v>4</v>
      </c>
      <c r="B5" s="13"/>
      <c r="C5" s="14">
        <f t="shared" ref="C5:C17" si="0">C4+1</f>
        <v>3</v>
      </c>
      <c r="D5" s="14"/>
      <c r="E5" s="15" t="s">
        <v>3</v>
      </c>
      <c r="F5" s="16"/>
    </row>
    <row r="6" spans="1:15" s="8" customFormat="1" x14ac:dyDescent="0.25">
      <c r="A6" s="5">
        <v>5</v>
      </c>
      <c r="B6" s="13"/>
      <c r="C6" s="14">
        <f t="shared" si="0"/>
        <v>4</v>
      </c>
      <c r="D6" s="14"/>
      <c r="E6" s="15" t="s">
        <v>4</v>
      </c>
      <c r="F6" s="16"/>
    </row>
    <row r="7" spans="1:15" s="8" customFormat="1" x14ac:dyDescent="0.25">
      <c r="A7" s="5">
        <v>6</v>
      </c>
      <c r="B7" s="13"/>
      <c r="C7" s="14">
        <f t="shared" si="0"/>
        <v>5</v>
      </c>
      <c r="D7" s="14"/>
      <c r="E7" s="15" t="s">
        <v>5</v>
      </c>
      <c r="F7" s="16"/>
    </row>
    <row r="8" spans="1:15" s="8" customFormat="1" x14ac:dyDescent="0.25">
      <c r="A8" s="5">
        <v>7</v>
      </c>
      <c r="B8" s="13"/>
      <c r="C8" s="14">
        <f t="shared" si="0"/>
        <v>6</v>
      </c>
      <c r="D8" s="14"/>
      <c r="E8" s="15" t="s">
        <v>129</v>
      </c>
      <c r="F8" s="19"/>
    </row>
    <row r="9" spans="1:15" s="8" customFormat="1" x14ac:dyDescent="0.25">
      <c r="A9" s="5">
        <v>8</v>
      </c>
      <c r="B9" s="13"/>
      <c r="C9" s="14">
        <f t="shared" si="0"/>
        <v>7</v>
      </c>
      <c r="D9" s="14"/>
      <c r="E9" s="15" t="s">
        <v>130</v>
      </c>
      <c r="F9" s="19"/>
    </row>
    <row r="10" spans="1:15" s="8" customFormat="1" x14ac:dyDescent="0.25">
      <c r="A10" s="5">
        <v>9</v>
      </c>
      <c r="B10" s="13"/>
      <c r="C10" s="14">
        <f t="shared" si="0"/>
        <v>8</v>
      </c>
      <c r="D10" s="14"/>
      <c r="E10" s="15" t="s">
        <v>133</v>
      </c>
      <c r="F10" s="19"/>
      <c r="G10" s="20" t="s">
        <v>92</v>
      </c>
    </row>
    <row r="11" spans="1:15" s="8" customFormat="1" x14ac:dyDescent="0.25">
      <c r="A11" s="5">
        <v>10</v>
      </c>
      <c r="B11" s="13"/>
      <c r="C11" s="14">
        <f t="shared" si="0"/>
        <v>9</v>
      </c>
      <c r="D11" s="14"/>
      <c r="E11" s="21" t="s">
        <v>132</v>
      </c>
      <c r="F11" s="19"/>
      <c r="G11" s="20" t="s">
        <v>91</v>
      </c>
    </row>
    <row r="12" spans="1:15" s="8" customFormat="1" x14ac:dyDescent="0.25">
      <c r="A12" s="5">
        <v>11</v>
      </c>
      <c r="B12" s="13"/>
      <c r="C12" s="14">
        <f t="shared" si="0"/>
        <v>10</v>
      </c>
      <c r="D12" s="14"/>
      <c r="E12" s="21" t="s">
        <v>131</v>
      </c>
      <c r="F12" s="19"/>
      <c r="O12" s="22"/>
    </row>
    <row r="13" spans="1:15" s="8" customFormat="1" x14ac:dyDescent="0.25">
      <c r="A13" s="5">
        <v>12</v>
      </c>
      <c r="B13" s="13"/>
      <c r="C13" s="14">
        <f t="shared" si="0"/>
        <v>11</v>
      </c>
      <c r="D13" s="14"/>
      <c r="E13" s="21" t="s">
        <v>128</v>
      </c>
      <c r="F13" s="19"/>
      <c r="O13" s="22"/>
    </row>
    <row r="14" spans="1:15" s="8" customFormat="1" x14ac:dyDescent="0.25">
      <c r="A14" s="5">
        <v>13</v>
      </c>
      <c r="B14" s="13"/>
      <c r="C14" s="14">
        <f t="shared" si="0"/>
        <v>12</v>
      </c>
      <c r="D14" s="14"/>
      <c r="E14" s="21" t="s">
        <v>160</v>
      </c>
      <c r="F14" s="16"/>
      <c r="O14" s="22"/>
    </row>
    <row r="15" spans="1:15" s="8" customFormat="1" x14ac:dyDescent="0.25">
      <c r="A15" s="5">
        <v>14</v>
      </c>
      <c r="B15" s="13"/>
      <c r="C15" s="14">
        <f t="shared" si="0"/>
        <v>13</v>
      </c>
      <c r="D15" s="14"/>
      <c r="E15" s="15" t="s">
        <v>70</v>
      </c>
      <c r="F15" s="16"/>
    </row>
    <row r="16" spans="1:15" s="8" customFormat="1" x14ac:dyDescent="0.25">
      <c r="A16" s="5">
        <v>15</v>
      </c>
      <c r="B16" s="13"/>
      <c r="C16" s="14">
        <f t="shared" si="0"/>
        <v>14</v>
      </c>
      <c r="D16" s="14"/>
      <c r="E16" s="15" t="s">
        <v>7</v>
      </c>
      <c r="F16" s="23"/>
    </row>
    <row r="17" spans="1:19" s="8" customFormat="1" x14ac:dyDescent="0.25">
      <c r="A17" s="5">
        <v>16</v>
      </c>
      <c r="B17" s="13"/>
      <c r="C17" s="14">
        <f t="shared" si="0"/>
        <v>15</v>
      </c>
      <c r="D17" s="14"/>
      <c r="E17" s="15" t="s">
        <v>8</v>
      </c>
      <c r="F17" s="23"/>
    </row>
    <row r="18" spans="1:19" s="8" customFormat="1" x14ac:dyDescent="0.25">
      <c r="A18" s="5">
        <v>17</v>
      </c>
      <c r="B18" s="24"/>
      <c r="C18" s="25"/>
      <c r="D18" s="25"/>
      <c r="E18" s="26" t="s">
        <v>9</v>
      </c>
      <c r="F18" s="27" t="s">
        <v>17</v>
      </c>
      <c r="G18" s="24">
        <v>2019</v>
      </c>
      <c r="H18" s="27">
        <v>2020</v>
      </c>
      <c r="I18" s="28">
        <v>2021</v>
      </c>
      <c r="J18" s="24" t="s">
        <v>10</v>
      </c>
      <c r="K18" s="27" t="s">
        <v>12</v>
      </c>
      <c r="L18" s="27" t="s">
        <v>65</v>
      </c>
      <c r="M18" s="28" t="s">
        <v>11</v>
      </c>
      <c r="N18" s="29" t="s">
        <v>58</v>
      </c>
      <c r="O18" s="28" t="s">
        <v>71</v>
      </c>
      <c r="P18" s="6" t="s">
        <v>66</v>
      </c>
      <c r="Q18" s="6" t="s">
        <v>67</v>
      </c>
      <c r="R18" s="6" t="s">
        <v>68</v>
      </c>
      <c r="S18" s="6" t="s">
        <v>69</v>
      </c>
    </row>
    <row r="19" spans="1:19" s="8" customFormat="1" x14ac:dyDescent="0.25">
      <c r="A19" s="5">
        <v>18</v>
      </c>
      <c r="B19" s="30">
        <v>2</v>
      </c>
      <c r="C19" s="31"/>
      <c r="D19" s="31"/>
      <c r="E19" s="32" t="s">
        <v>14</v>
      </c>
      <c r="F19" s="31"/>
      <c r="G19" s="33"/>
      <c r="H19" s="34"/>
      <c r="I19" s="35"/>
      <c r="J19" s="33"/>
      <c r="K19" s="34"/>
      <c r="L19" s="34"/>
      <c r="M19" s="35"/>
      <c r="N19" s="36"/>
      <c r="O19" s="37"/>
      <c r="P19" s="38" t="e">
        <f>(H19-G19)/G19</f>
        <v>#DIV/0!</v>
      </c>
      <c r="Q19" s="38" t="e">
        <f>(I19-H19)/H19</f>
        <v>#DIV/0!</v>
      </c>
      <c r="R19" s="38" t="e">
        <f>(L19-I19)/I19</f>
        <v>#DIV/0!</v>
      </c>
      <c r="S19" s="38" t="e">
        <f>(M19-L19)/L19</f>
        <v>#DIV/0!</v>
      </c>
    </row>
    <row r="20" spans="1:19" s="8" customFormat="1" x14ac:dyDescent="0.25">
      <c r="A20" s="5">
        <v>19</v>
      </c>
      <c r="B20" s="13"/>
      <c r="C20" s="14">
        <f>C17+1</f>
        <v>16</v>
      </c>
      <c r="D20" s="14"/>
      <c r="E20" s="15" t="s">
        <v>16</v>
      </c>
      <c r="F20" s="14" t="s">
        <v>18</v>
      </c>
      <c r="G20" s="39"/>
      <c r="H20" s="40"/>
      <c r="I20" s="41"/>
      <c r="J20" s="39"/>
      <c r="K20" s="40"/>
      <c r="L20" s="40"/>
      <c r="M20" s="41"/>
      <c r="N20" s="42"/>
      <c r="O20" s="48"/>
    </row>
    <row r="21" spans="1:19" s="8" customFormat="1" x14ac:dyDescent="0.25">
      <c r="A21" s="5">
        <v>20</v>
      </c>
      <c r="B21" s="13"/>
      <c r="C21" s="14">
        <f t="shared" ref="C21:C27" si="1">C20+1</f>
        <v>17</v>
      </c>
      <c r="D21" s="14"/>
      <c r="E21" s="15" t="s">
        <v>154</v>
      </c>
      <c r="F21" s="44" t="str">
        <f>IF(ISNA(VLOOKUP($F$9,Meta!$C$2:$E$3,2,)),"",VLOOKUP($F$9,Meta!$C$2:$E$3,2,))</f>
        <v/>
      </c>
      <c r="G21" s="39"/>
      <c r="H21" s="40"/>
      <c r="I21" s="41"/>
      <c r="J21" s="39"/>
      <c r="K21" s="40"/>
      <c r="L21" s="40"/>
      <c r="M21" s="41"/>
      <c r="N21" s="42"/>
      <c r="O21" s="43"/>
    </row>
    <row r="22" spans="1:19" s="8" customFormat="1" x14ac:dyDescent="0.25">
      <c r="A22" s="5">
        <v>21</v>
      </c>
      <c r="B22" s="13"/>
      <c r="C22" s="14">
        <f t="shared" si="1"/>
        <v>18</v>
      </c>
      <c r="D22" s="14"/>
      <c r="E22" s="15" t="s">
        <v>20</v>
      </c>
      <c r="F22" s="14" t="s">
        <v>18</v>
      </c>
      <c r="G22" s="39"/>
      <c r="H22" s="40"/>
      <c r="I22" s="41"/>
      <c r="J22" s="39"/>
      <c r="K22" s="40"/>
      <c r="L22" s="40"/>
      <c r="M22" s="41"/>
      <c r="N22" s="42"/>
      <c r="O22" s="43"/>
    </row>
    <row r="23" spans="1:19" s="8" customFormat="1" x14ac:dyDescent="0.25">
      <c r="A23" s="5">
        <v>22</v>
      </c>
      <c r="B23" s="13"/>
      <c r="C23" s="14">
        <f t="shared" si="1"/>
        <v>19</v>
      </c>
      <c r="D23" s="14"/>
      <c r="E23" s="15" t="s">
        <v>155</v>
      </c>
      <c r="F23" s="44" t="str">
        <f>IF(ISNA(VLOOKUP($F$9,Meta!$C$2:$E$3,2,)),"",VLOOKUP($F$9,Meta!$C$2:$E$3,2,))</f>
        <v/>
      </c>
      <c r="G23" s="39"/>
      <c r="H23" s="40"/>
      <c r="I23" s="41"/>
      <c r="J23" s="39"/>
      <c r="K23" s="40"/>
      <c r="L23" s="40"/>
      <c r="M23" s="41"/>
      <c r="N23" s="42"/>
      <c r="O23" s="43"/>
    </row>
    <row r="24" spans="1:19" s="8" customFormat="1" x14ac:dyDescent="0.25">
      <c r="A24" s="5">
        <v>23</v>
      </c>
      <c r="B24" s="13"/>
      <c r="C24" s="14">
        <f t="shared" si="1"/>
        <v>20</v>
      </c>
      <c r="D24" s="14"/>
      <c r="E24" s="15" t="s">
        <v>167</v>
      </c>
      <c r="F24" s="14"/>
      <c r="G24" s="39"/>
      <c r="H24" s="40"/>
      <c r="I24" s="41"/>
      <c r="J24" s="39"/>
      <c r="K24" s="40"/>
      <c r="L24" s="40"/>
      <c r="M24" s="41"/>
      <c r="N24" s="42"/>
      <c r="O24" s="43"/>
    </row>
    <row r="25" spans="1:19" s="8" customFormat="1" x14ac:dyDescent="0.25">
      <c r="A25" s="5">
        <v>24</v>
      </c>
      <c r="B25" s="13"/>
      <c r="C25" s="14">
        <f t="shared" si="1"/>
        <v>21</v>
      </c>
      <c r="D25" s="14">
        <v>1</v>
      </c>
      <c r="E25" s="63"/>
      <c r="F25" s="44" t="str">
        <f>IF(ISNA(VLOOKUP($E$25,Meta!$F$2:$G$41,2,)),"",VLOOKUP($E$25,Meta!$F$2:$G$41,2,))</f>
        <v/>
      </c>
      <c r="G25" s="39"/>
      <c r="H25" s="40"/>
      <c r="I25" s="41"/>
      <c r="J25" s="39"/>
      <c r="K25" s="40"/>
      <c r="L25" s="40"/>
      <c r="M25" s="41"/>
      <c r="N25" s="42"/>
      <c r="O25" s="43"/>
    </row>
    <row r="26" spans="1:19" s="8" customFormat="1" x14ac:dyDescent="0.25">
      <c r="A26" s="5">
        <v>25</v>
      </c>
      <c r="B26" s="13"/>
      <c r="C26" s="14">
        <f t="shared" si="1"/>
        <v>22</v>
      </c>
      <c r="D26" s="14">
        <v>2</v>
      </c>
      <c r="E26" s="63"/>
      <c r="F26" s="44" t="str">
        <f>IF(ISNA(VLOOKUP($E$26,Meta!$F$2:$G$41,2,)),"",VLOOKUP($E$26,Meta!$F$2:$G$41,2,))</f>
        <v/>
      </c>
      <c r="G26" s="39"/>
      <c r="H26" s="40"/>
      <c r="I26" s="41"/>
      <c r="J26" s="39"/>
      <c r="K26" s="40"/>
      <c r="L26" s="40"/>
      <c r="M26" s="41"/>
      <c r="N26" s="42"/>
      <c r="O26" s="43"/>
    </row>
    <row r="27" spans="1:19" s="8" customFormat="1" x14ac:dyDescent="0.25">
      <c r="A27" s="5">
        <v>26</v>
      </c>
      <c r="B27" s="13"/>
      <c r="C27" s="14">
        <f t="shared" si="1"/>
        <v>23</v>
      </c>
      <c r="D27" s="14">
        <v>3</v>
      </c>
      <c r="E27" s="63"/>
      <c r="F27" s="44" t="str">
        <f>IF(ISNA(VLOOKUP($E$27,Meta!$F$2:$G$41,2,)),"",VLOOKUP($E$27,Meta!$F$2:$G$41,2,))</f>
        <v/>
      </c>
      <c r="G27" s="39"/>
      <c r="H27" s="40"/>
      <c r="I27" s="41"/>
      <c r="J27" s="39"/>
      <c r="K27" s="40"/>
      <c r="L27" s="40"/>
      <c r="M27" s="41"/>
      <c r="N27" s="42"/>
      <c r="O27" s="43"/>
    </row>
    <row r="28" spans="1:19" s="8" customFormat="1" x14ac:dyDescent="0.25">
      <c r="A28" s="5">
        <v>27</v>
      </c>
      <c r="B28" s="30">
        <v>3</v>
      </c>
      <c r="C28" s="31"/>
      <c r="D28" s="31"/>
      <c r="E28" s="32" t="s">
        <v>13</v>
      </c>
      <c r="F28" s="31"/>
      <c r="G28" s="45"/>
      <c r="H28" s="46"/>
      <c r="I28" s="37"/>
      <c r="J28" s="45"/>
      <c r="K28" s="46"/>
      <c r="L28" s="46"/>
      <c r="M28" s="37"/>
      <c r="N28" s="47"/>
      <c r="O28" s="37"/>
    </row>
    <row r="29" spans="1:19" s="8" customFormat="1" x14ac:dyDescent="0.25">
      <c r="A29" s="5">
        <v>28</v>
      </c>
      <c r="B29" s="13"/>
      <c r="C29" s="14">
        <f>C27+1</f>
        <v>24</v>
      </c>
      <c r="D29" s="14"/>
      <c r="E29" s="15" t="s">
        <v>31</v>
      </c>
      <c r="F29" s="14" t="s">
        <v>32</v>
      </c>
      <c r="G29" s="39"/>
      <c r="H29" s="40"/>
      <c r="I29" s="41"/>
      <c r="J29" s="39"/>
      <c r="K29" s="40"/>
      <c r="L29" s="40"/>
      <c r="M29" s="41"/>
      <c r="N29" s="42"/>
      <c r="O29" s="43"/>
    </row>
    <row r="30" spans="1:19" s="8" customFormat="1" x14ac:dyDescent="0.25">
      <c r="A30" s="5">
        <v>29</v>
      </c>
      <c r="B30" s="13"/>
      <c r="C30" s="14">
        <f t="shared" ref="C30:C34" si="2">C29+1</f>
        <v>25</v>
      </c>
      <c r="D30" s="14"/>
      <c r="E30" s="15" t="s">
        <v>33</v>
      </c>
      <c r="F30" s="14" t="s">
        <v>32</v>
      </c>
      <c r="G30" s="39"/>
      <c r="H30" s="40"/>
      <c r="I30" s="41"/>
      <c r="J30" s="39"/>
      <c r="K30" s="40"/>
      <c r="L30" s="40"/>
      <c r="M30" s="41"/>
      <c r="N30" s="42"/>
      <c r="O30" s="48" t="s">
        <v>72</v>
      </c>
    </row>
    <row r="31" spans="1:19" s="8" customFormat="1" x14ac:dyDescent="0.25">
      <c r="A31" s="5">
        <v>30</v>
      </c>
      <c r="B31" s="13"/>
      <c r="C31" s="14">
        <f t="shared" si="2"/>
        <v>26</v>
      </c>
      <c r="D31" s="14"/>
      <c r="E31" s="15" t="s">
        <v>34</v>
      </c>
      <c r="F31" s="14" t="s">
        <v>36</v>
      </c>
      <c r="G31" s="39"/>
      <c r="H31" s="40"/>
      <c r="I31" s="41"/>
      <c r="J31" s="39"/>
      <c r="K31" s="40"/>
      <c r="L31" s="40"/>
      <c r="M31" s="41"/>
      <c r="N31" s="42"/>
      <c r="O31" s="43"/>
    </row>
    <row r="32" spans="1:19" s="8" customFormat="1" x14ac:dyDescent="0.25">
      <c r="A32" s="5">
        <v>31</v>
      </c>
      <c r="B32" s="13"/>
      <c r="C32" s="14">
        <f t="shared" si="2"/>
        <v>27</v>
      </c>
      <c r="D32" s="14"/>
      <c r="E32" s="15" t="s">
        <v>35</v>
      </c>
      <c r="F32" s="14" t="s">
        <v>37</v>
      </c>
      <c r="G32" s="39"/>
      <c r="H32" s="40"/>
      <c r="I32" s="41"/>
      <c r="J32" s="39"/>
      <c r="K32" s="40"/>
      <c r="L32" s="40"/>
      <c r="M32" s="41"/>
      <c r="N32" s="42"/>
      <c r="O32" s="43"/>
    </row>
    <row r="33" spans="1:15" s="8" customFormat="1" x14ac:dyDescent="0.25">
      <c r="A33" s="5">
        <v>32</v>
      </c>
      <c r="B33" s="13"/>
      <c r="C33" s="14">
        <f t="shared" si="2"/>
        <v>28</v>
      </c>
      <c r="D33" s="14"/>
      <c r="E33" s="15" t="s">
        <v>39</v>
      </c>
      <c r="F33" s="14"/>
      <c r="G33" s="49"/>
      <c r="H33" s="50"/>
      <c r="I33" s="51"/>
      <c r="J33" s="49"/>
      <c r="K33" s="50"/>
      <c r="L33" s="50"/>
      <c r="M33" s="51"/>
      <c r="N33" s="42"/>
      <c r="O33" s="48" t="s">
        <v>163</v>
      </c>
    </row>
    <row r="34" spans="1:15" s="8" customFormat="1" x14ac:dyDescent="0.25">
      <c r="A34" s="5">
        <v>33</v>
      </c>
      <c r="B34" s="13"/>
      <c r="C34" s="14">
        <f t="shared" si="2"/>
        <v>29</v>
      </c>
      <c r="D34" s="14"/>
      <c r="E34" s="15" t="s">
        <v>85</v>
      </c>
      <c r="F34" s="14"/>
      <c r="G34" s="49"/>
      <c r="H34" s="50"/>
      <c r="I34" s="51"/>
      <c r="J34" s="49"/>
      <c r="K34" s="50"/>
      <c r="L34" s="50"/>
      <c r="M34" s="51"/>
      <c r="N34" s="42"/>
      <c r="O34" s="48" t="s">
        <v>163</v>
      </c>
    </row>
    <row r="35" spans="1:15" s="8" customFormat="1" x14ac:dyDescent="0.25">
      <c r="A35" s="5">
        <v>34</v>
      </c>
      <c r="B35" s="30">
        <v>4</v>
      </c>
      <c r="C35" s="31"/>
      <c r="D35" s="31"/>
      <c r="E35" s="32" t="s">
        <v>57</v>
      </c>
      <c r="F35" s="31"/>
      <c r="G35" s="45"/>
      <c r="H35" s="46"/>
      <c r="I35" s="37"/>
      <c r="J35" s="45"/>
      <c r="K35" s="46"/>
      <c r="L35" s="46"/>
      <c r="M35" s="37"/>
      <c r="N35" s="47"/>
      <c r="O35" s="37"/>
    </row>
    <row r="36" spans="1:15" s="8" customFormat="1" x14ac:dyDescent="0.25">
      <c r="A36" s="5">
        <v>35</v>
      </c>
      <c r="B36" s="13"/>
      <c r="C36" s="14">
        <f>C34+1</f>
        <v>30</v>
      </c>
      <c r="D36" s="14"/>
      <c r="E36" s="15" t="s">
        <v>73</v>
      </c>
      <c r="F36" s="14" t="s">
        <v>41</v>
      </c>
      <c r="G36" s="39"/>
      <c r="H36" s="40"/>
      <c r="I36" s="41"/>
      <c r="J36" s="39"/>
      <c r="K36" s="40"/>
      <c r="L36" s="40"/>
      <c r="M36" s="41"/>
      <c r="N36" s="42"/>
      <c r="O36" s="43"/>
    </row>
    <row r="37" spans="1:15" s="8" customFormat="1" x14ac:dyDescent="0.25">
      <c r="A37" s="5">
        <v>36</v>
      </c>
      <c r="B37" s="13"/>
      <c r="C37" s="14">
        <f t="shared" ref="C37:C43" si="3">C36+1</f>
        <v>31</v>
      </c>
      <c r="D37" s="14"/>
      <c r="E37" s="15" t="s">
        <v>74</v>
      </c>
      <c r="F37" s="14" t="s">
        <v>36</v>
      </c>
      <c r="G37" s="39"/>
      <c r="H37" s="40"/>
      <c r="I37" s="41"/>
      <c r="J37" s="39"/>
      <c r="K37" s="40"/>
      <c r="L37" s="40"/>
      <c r="M37" s="41"/>
      <c r="N37" s="42"/>
      <c r="O37" s="43"/>
    </row>
    <row r="38" spans="1:15" s="8" customFormat="1" x14ac:dyDescent="0.25">
      <c r="A38" s="5">
        <v>37</v>
      </c>
      <c r="B38" s="13"/>
      <c r="C38" s="14">
        <f t="shared" si="3"/>
        <v>32</v>
      </c>
      <c r="D38" s="14"/>
      <c r="E38" s="15" t="s">
        <v>75</v>
      </c>
      <c r="F38" s="14" t="s">
        <v>164</v>
      </c>
      <c r="G38" s="39"/>
      <c r="H38" s="40"/>
      <c r="I38" s="41"/>
      <c r="J38" s="39"/>
      <c r="K38" s="40"/>
      <c r="L38" s="40"/>
      <c r="M38" s="41"/>
      <c r="N38" s="42"/>
      <c r="O38" s="43"/>
    </row>
    <row r="39" spans="1:15" s="8" customFormat="1" x14ac:dyDescent="0.25">
      <c r="A39" s="5">
        <v>38</v>
      </c>
      <c r="B39" s="13"/>
      <c r="C39" s="14">
        <f t="shared" si="3"/>
        <v>33</v>
      </c>
      <c r="D39" s="14"/>
      <c r="E39" s="15" t="s">
        <v>76</v>
      </c>
      <c r="F39" s="14"/>
      <c r="G39" s="39"/>
      <c r="H39" s="40"/>
      <c r="I39" s="41"/>
      <c r="J39" s="39"/>
      <c r="K39" s="40"/>
      <c r="L39" s="40"/>
      <c r="M39" s="41"/>
      <c r="N39" s="42"/>
      <c r="O39" s="43"/>
    </row>
    <row r="40" spans="1:15" s="8" customFormat="1" x14ac:dyDescent="0.25">
      <c r="A40" s="5">
        <v>39</v>
      </c>
      <c r="B40" s="13"/>
      <c r="C40" s="14">
        <f t="shared" si="3"/>
        <v>34</v>
      </c>
      <c r="D40" s="14"/>
      <c r="E40" s="15" t="s">
        <v>166</v>
      </c>
      <c r="F40" s="14"/>
      <c r="G40" s="49"/>
      <c r="H40" s="50"/>
      <c r="I40" s="51"/>
      <c r="J40" s="49"/>
      <c r="K40" s="50"/>
      <c r="L40" s="50"/>
      <c r="M40" s="51"/>
      <c r="N40" s="42"/>
      <c r="O40" s="43"/>
    </row>
    <row r="41" spans="1:15" s="8" customFormat="1" x14ac:dyDescent="0.25">
      <c r="A41" s="5">
        <v>40</v>
      </c>
      <c r="B41" s="13"/>
      <c r="C41" s="14">
        <f t="shared" si="3"/>
        <v>35</v>
      </c>
      <c r="D41" s="14"/>
      <c r="E41" s="15" t="s">
        <v>86</v>
      </c>
      <c r="F41" s="14"/>
      <c r="G41" s="49"/>
      <c r="H41" s="50"/>
      <c r="I41" s="51"/>
      <c r="J41" s="49"/>
      <c r="K41" s="50"/>
      <c r="L41" s="50"/>
      <c r="M41" s="51"/>
      <c r="N41" s="42"/>
      <c r="O41" s="48" t="s">
        <v>163</v>
      </c>
    </row>
    <row r="42" spans="1:15" s="8" customFormat="1" x14ac:dyDescent="0.25">
      <c r="A42" s="5">
        <v>41</v>
      </c>
      <c r="B42" s="13"/>
      <c r="C42" s="14">
        <f t="shared" si="3"/>
        <v>36</v>
      </c>
      <c r="D42" s="14"/>
      <c r="E42" s="15" t="s">
        <v>77</v>
      </c>
      <c r="F42" s="14"/>
      <c r="G42" s="49"/>
      <c r="H42" s="50"/>
      <c r="I42" s="51"/>
      <c r="J42" s="49"/>
      <c r="K42" s="50"/>
      <c r="L42" s="50"/>
      <c r="M42" s="51"/>
      <c r="N42" s="42"/>
      <c r="O42" s="48" t="s">
        <v>163</v>
      </c>
    </row>
    <row r="43" spans="1:15" s="8" customFormat="1" x14ac:dyDescent="0.25">
      <c r="A43" s="5">
        <v>42</v>
      </c>
      <c r="B43" s="13"/>
      <c r="C43" s="14">
        <f t="shared" si="3"/>
        <v>37</v>
      </c>
      <c r="D43" s="14"/>
      <c r="E43" s="15" t="s">
        <v>84</v>
      </c>
      <c r="F43" s="14"/>
      <c r="G43" s="49"/>
      <c r="H43" s="50"/>
      <c r="I43" s="51"/>
      <c r="J43" s="49"/>
      <c r="K43" s="50"/>
      <c r="L43" s="50"/>
      <c r="M43" s="51"/>
      <c r="N43" s="42"/>
      <c r="O43" s="48" t="s">
        <v>163</v>
      </c>
    </row>
    <row r="44" spans="1:15" s="8" customFormat="1" x14ac:dyDescent="0.25">
      <c r="A44" s="5">
        <v>43</v>
      </c>
      <c r="B44" s="30">
        <v>5</v>
      </c>
      <c r="C44" s="31"/>
      <c r="D44" s="31"/>
      <c r="E44" s="32" t="s">
        <v>40</v>
      </c>
      <c r="F44" s="31"/>
      <c r="G44" s="45"/>
      <c r="H44" s="46"/>
      <c r="I44" s="37"/>
      <c r="J44" s="45"/>
      <c r="K44" s="46"/>
      <c r="L44" s="46"/>
      <c r="M44" s="37"/>
      <c r="N44" s="47"/>
      <c r="O44" s="37"/>
    </row>
    <row r="45" spans="1:15" s="8" customFormat="1" x14ac:dyDescent="0.25">
      <c r="A45" s="5">
        <v>44</v>
      </c>
      <c r="B45" s="13"/>
      <c r="C45" s="14">
        <f>C43+1</f>
        <v>38</v>
      </c>
      <c r="D45" s="14"/>
      <c r="E45" s="15" t="s">
        <v>87</v>
      </c>
      <c r="F45" s="14"/>
      <c r="G45" s="39"/>
      <c r="H45" s="40"/>
      <c r="I45" s="41"/>
      <c r="J45" s="39"/>
      <c r="K45" s="40"/>
      <c r="L45" s="40"/>
      <c r="M45" s="41"/>
      <c r="N45" s="42"/>
      <c r="O45" s="43"/>
    </row>
    <row r="46" spans="1:15" s="8" customFormat="1" x14ac:dyDescent="0.25">
      <c r="A46" s="5">
        <v>45</v>
      </c>
      <c r="B46" s="13"/>
      <c r="C46" s="14">
        <f t="shared" ref="C46:C51" si="4">C45+1</f>
        <v>39</v>
      </c>
      <c r="D46" s="14"/>
      <c r="E46" s="15" t="s">
        <v>78</v>
      </c>
      <c r="F46" s="14" t="s">
        <v>41</v>
      </c>
      <c r="G46" s="39"/>
      <c r="H46" s="40"/>
      <c r="I46" s="41"/>
      <c r="J46" s="39"/>
      <c r="K46" s="40"/>
      <c r="L46" s="40"/>
      <c r="M46" s="41"/>
      <c r="N46" s="42"/>
      <c r="O46" s="43"/>
    </row>
    <row r="47" spans="1:15" s="8" customFormat="1" x14ac:dyDescent="0.25">
      <c r="A47" s="5">
        <v>46</v>
      </c>
      <c r="B47" s="13"/>
      <c r="C47" s="14">
        <f t="shared" si="4"/>
        <v>40</v>
      </c>
      <c r="D47" s="14"/>
      <c r="E47" s="15" t="s">
        <v>79</v>
      </c>
      <c r="F47" s="14" t="s">
        <v>41</v>
      </c>
      <c r="G47" s="39"/>
      <c r="H47" s="40"/>
      <c r="I47" s="41"/>
      <c r="J47" s="39"/>
      <c r="K47" s="40"/>
      <c r="L47" s="40"/>
      <c r="M47" s="41"/>
      <c r="N47" s="42"/>
      <c r="O47" s="43"/>
    </row>
    <row r="48" spans="1:15" s="8" customFormat="1" x14ac:dyDescent="0.25">
      <c r="A48" s="5">
        <v>47</v>
      </c>
      <c r="B48" s="13"/>
      <c r="C48" s="14">
        <f t="shared" si="4"/>
        <v>41</v>
      </c>
      <c r="D48" s="14"/>
      <c r="E48" s="15" t="s">
        <v>80</v>
      </c>
      <c r="F48" s="14" t="s">
        <v>165</v>
      </c>
      <c r="G48" s="39"/>
      <c r="H48" s="40"/>
      <c r="I48" s="41"/>
      <c r="J48" s="39"/>
      <c r="K48" s="40"/>
      <c r="L48" s="40"/>
      <c r="M48" s="41"/>
      <c r="N48" s="42"/>
      <c r="O48" s="43"/>
    </row>
    <row r="49" spans="1:15" s="8" customFormat="1" x14ac:dyDescent="0.25">
      <c r="A49" s="5">
        <v>48</v>
      </c>
      <c r="B49" s="13"/>
      <c r="C49" s="14">
        <f t="shared" si="4"/>
        <v>42</v>
      </c>
      <c r="D49" s="14"/>
      <c r="E49" s="15" t="s">
        <v>81</v>
      </c>
      <c r="F49" s="14"/>
      <c r="G49" s="49"/>
      <c r="H49" s="50"/>
      <c r="I49" s="51"/>
      <c r="J49" s="49"/>
      <c r="K49" s="50"/>
      <c r="L49" s="50"/>
      <c r="M49" s="51"/>
      <c r="N49" s="42"/>
      <c r="O49" s="48" t="s">
        <v>163</v>
      </c>
    </row>
    <row r="50" spans="1:15" s="8" customFormat="1" x14ac:dyDescent="0.25">
      <c r="A50" s="5">
        <v>49</v>
      </c>
      <c r="B50" s="13"/>
      <c r="C50" s="14">
        <f t="shared" si="4"/>
        <v>43</v>
      </c>
      <c r="D50" s="14"/>
      <c r="E50" s="15" t="s">
        <v>82</v>
      </c>
      <c r="F50" s="14"/>
      <c r="G50" s="49"/>
      <c r="H50" s="50"/>
      <c r="I50" s="51"/>
      <c r="J50" s="49"/>
      <c r="K50" s="50"/>
      <c r="L50" s="50"/>
      <c r="M50" s="51"/>
      <c r="N50" s="42"/>
      <c r="O50" s="48" t="s">
        <v>163</v>
      </c>
    </row>
    <row r="51" spans="1:15" s="8" customFormat="1" x14ac:dyDescent="0.25">
      <c r="A51" s="5">
        <v>50</v>
      </c>
      <c r="B51" s="13"/>
      <c r="C51" s="14">
        <f t="shared" si="4"/>
        <v>44</v>
      </c>
      <c r="D51" s="14"/>
      <c r="E51" s="15" t="s">
        <v>83</v>
      </c>
      <c r="F51" s="14"/>
      <c r="G51" s="49"/>
      <c r="H51" s="50"/>
      <c r="I51" s="51"/>
      <c r="J51" s="49"/>
      <c r="K51" s="50"/>
      <c r="L51" s="50"/>
      <c r="M51" s="51"/>
      <c r="N51" s="42"/>
      <c r="O51" s="48" t="s">
        <v>163</v>
      </c>
    </row>
    <row r="52" spans="1:15" s="8" customFormat="1" x14ac:dyDescent="0.25">
      <c r="A52" s="5">
        <v>51</v>
      </c>
      <c r="B52" s="30">
        <v>6</v>
      </c>
      <c r="C52" s="31"/>
      <c r="D52" s="31"/>
      <c r="E52" s="32" t="s">
        <v>42</v>
      </c>
      <c r="F52" s="31"/>
      <c r="G52" s="45"/>
      <c r="H52" s="46"/>
      <c r="I52" s="37"/>
      <c r="J52" s="45"/>
      <c r="K52" s="46"/>
      <c r="L52" s="46"/>
      <c r="M52" s="37"/>
      <c r="N52" s="47"/>
      <c r="O52" s="37"/>
    </row>
    <row r="53" spans="1:15" s="8" customFormat="1" x14ac:dyDescent="0.25">
      <c r="A53" s="5">
        <v>52</v>
      </c>
      <c r="B53" s="13"/>
      <c r="C53" s="14">
        <f>C51+1</f>
        <v>45</v>
      </c>
      <c r="D53" s="14"/>
      <c r="E53" s="15" t="s">
        <v>43</v>
      </c>
      <c r="F53" s="14" t="s">
        <v>36</v>
      </c>
      <c r="G53" s="39"/>
      <c r="H53" s="40"/>
      <c r="I53" s="41"/>
      <c r="J53" s="39"/>
      <c r="K53" s="40"/>
      <c r="L53" s="40"/>
      <c r="M53" s="41"/>
      <c r="N53" s="42"/>
      <c r="O53" s="43"/>
    </row>
    <row r="54" spans="1:15" s="8" customFormat="1" x14ac:dyDescent="0.25">
      <c r="A54" s="5">
        <v>53</v>
      </c>
      <c r="B54" s="13"/>
      <c r="C54" s="14">
        <f t="shared" ref="C54:C56" si="5">C53+1</f>
        <v>46</v>
      </c>
      <c r="D54" s="14"/>
      <c r="E54" s="15" t="s">
        <v>90</v>
      </c>
      <c r="F54" s="14"/>
      <c r="G54" s="39"/>
      <c r="H54" s="40"/>
      <c r="I54" s="41"/>
      <c r="J54" s="39"/>
      <c r="K54" s="40"/>
      <c r="L54" s="40"/>
      <c r="M54" s="41"/>
      <c r="N54" s="42"/>
      <c r="O54" s="43"/>
    </row>
    <row r="55" spans="1:15" s="8" customFormat="1" x14ac:dyDescent="0.25">
      <c r="A55" s="5">
        <v>54</v>
      </c>
      <c r="B55" s="13"/>
      <c r="C55" s="14">
        <f t="shared" si="5"/>
        <v>47</v>
      </c>
      <c r="D55" s="14"/>
      <c r="E55" s="15" t="s">
        <v>44</v>
      </c>
      <c r="F55" s="14"/>
      <c r="G55" s="49"/>
      <c r="H55" s="50"/>
      <c r="I55" s="51"/>
      <c r="J55" s="49"/>
      <c r="K55" s="50"/>
      <c r="L55" s="50"/>
      <c r="M55" s="51"/>
      <c r="N55" s="42"/>
      <c r="O55" s="48" t="s">
        <v>163</v>
      </c>
    </row>
    <row r="56" spans="1:15" s="8" customFormat="1" x14ac:dyDescent="0.25">
      <c r="A56" s="5">
        <v>55</v>
      </c>
      <c r="B56" s="13"/>
      <c r="C56" s="14">
        <f t="shared" si="5"/>
        <v>48</v>
      </c>
      <c r="D56" s="14"/>
      <c r="E56" s="15" t="s">
        <v>89</v>
      </c>
      <c r="F56" s="14"/>
      <c r="G56" s="49"/>
      <c r="H56" s="50"/>
      <c r="I56" s="51"/>
      <c r="J56" s="49"/>
      <c r="K56" s="50"/>
      <c r="L56" s="50"/>
      <c r="M56" s="51"/>
      <c r="N56" s="42"/>
      <c r="O56" s="48" t="s">
        <v>163</v>
      </c>
    </row>
    <row r="57" spans="1:15" s="8" customFormat="1" x14ac:dyDescent="0.25">
      <c r="A57" s="5">
        <v>56</v>
      </c>
      <c r="B57" s="30">
        <v>7</v>
      </c>
      <c r="C57" s="31"/>
      <c r="D57" s="31"/>
      <c r="E57" s="32" t="s">
        <v>45</v>
      </c>
      <c r="F57" s="31"/>
      <c r="G57" s="45"/>
      <c r="H57" s="46"/>
      <c r="I57" s="37"/>
      <c r="J57" s="45"/>
      <c r="K57" s="46"/>
      <c r="L57" s="46"/>
      <c r="M57" s="37"/>
      <c r="N57" s="47"/>
      <c r="O57" s="37"/>
    </row>
    <row r="58" spans="1:15" s="8" customFormat="1" x14ac:dyDescent="0.25">
      <c r="A58" s="5">
        <v>57</v>
      </c>
      <c r="B58" s="13"/>
      <c r="C58" s="14">
        <f>C56+1</f>
        <v>49</v>
      </c>
      <c r="D58" s="14"/>
      <c r="E58" s="15" t="s">
        <v>46</v>
      </c>
      <c r="F58" s="14" t="s">
        <v>36</v>
      </c>
      <c r="G58" s="39"/>
      <c r="H58" s="40"/>
      <c r="I58" s="41"/>
      <c r="J58" s="39"/>
      <c r="K58" s="40"/>
      <c r="L58" s="40"/>
      <c r="M58" s="41"/>
      <c r="N58" s="42"/>
      <c r="O58" s="43"/>
    </row>
    <row r="59" spans="1:15" s="8" customFormat="1" x14ac:dyDescent="0.25">
      <c r="A59" s="5">
        <v>58</v>
      </c>
      <c r="B59" s="13"/>
      <c r="C59" s="14">
        <f t="shared" ref="C59:C67" si="6">C58+1</f>
        <v>50</v>
      </c>
      <c r="D59" s="14"/>
      <c r="E59" s="15" t="s">
        <v>47</v>
      </c>
      <c r="F59" s="14" t="s">
        <v>36</v>
      </c>
      <c r="G59" s="39"/>
      <c r="H59" s="40"/>
      <c r="I59" s="41"/>
      <c r="J59" s="39"/>
      <c r="K59" s="40"/>
      <c r="L59" s="40"/>
      <c r="M59" s="41"/>
      <c r="N59" s="42"/>
      <c r="O59" s="43"/>
    </row>
    <row r="60" spans="1:15" s="8" customFormat="1" x14ac:dyDescent="0.25">
      <c r="A60" s="5">
        <v>59</v>
      </c>
      <c r="B60" s="13"/>
      <c r="C60" s="14">
        <f t="shared" si="6"/>
        <v>51</v>
      </c>
      <c r="D60" s="14"/>
      <c r="E60" s="15" t="s">
        <v>48</v>
      </c>
      <c r="F60" s="52"/>
      <c r="G60" s="39"/>
      <c r="H60" s="40"/>
      <c r="I60" s="41"/>
      <c r="J60" s="39"/>
      <c r="K60" s="40"/>
      <c r="L60" s="40"/>
      <c r="M60" s="41"/>
      <c r="N60" s="42"/>
      <c r="O60" s="43"/>
    </row>
    <row r="61" spans="1:15" s="8" customFormat="1" x14ac:dyDescent="0.25">
      <c r="A61" s="5">
        <v>60</v>
      </c>
      <c r="B61" s="13"/>
      <c r="C61" s="14"/>
      <c r="D61" s="14">
        <v>1</v>
      </c>
      <c r="E61" s="53">
        <f>$E$25</f>
        <v>0</v>
      </c>
      <c r="F61" s="54" t="str">
        <f>IF(ISNA(VLOOKUP($E$61,Meta!$F$2:$H$41,3,)),"",VLOOKUP($E$61,Meta!$F$2:$H$41,3,))</f>
        <v/>
      </c>
      <c r="G61" s="39"/>
      <c r="H61" s="40"/>
      <c r="I61" s="41"/>
      <c r="J61" s="39"/>
      <c r="K61" s="40"/>
      <c r="L61" s="40"/>
      <c r="M61" s="41"/>
      <c r="N61" s="42"/>
      <c r="O61" s="43"/>
    </row>
    <row r="62" spans="1:15" s="8" customFormat="1" x14ac:dyDescent="0.25">
      <c r="A62" s="5">
        <v>61</v>
      </c>
      <c r="B62" s="13"/>
      <c r="C62" s="14"/>
      <c r="D62" s="14">
        <v>2</v>
      </c>
      <c r="E62" s="53">
        <f>$E$26</f>
        <v>0</v>
      </c>
      <c r="F62" s="54" t="str">
        <f>IF(ISNA(VLOOKUP($E$62,Meta!$F$2:$H$41,3,)),"",VLOOKUP($E$62,Meta!$F$2:$H$41,3,))</f>
        <v/>
      </c>
      <c r="G62" s="39"/>
      <c r="H62" s="40"/>
      <c r="I62" s="41"/>
      <c r="J62" s="39"/>
      <c r="K62" s="40"/>
      <c r="L62" s="40"/>
      <c r="M62" s="41"/>
      <c r="N62" s="42"/>
      <c r="O62" s="43"/>
    </row>
    <row r="63" spans="1:15" s="8" customFormat="1" x14ac:dyDescent="0.25">
      <c r="A63" s="5">
        <v>62</v>
      </c>
      <c r="B63" s="13"/>
      <c r="C63" s="14"/>
      <c r="D63" s="14">
        <v>3</v>
      </c>
      <c r="E63" s="53">
        <f>$E$27</f>
        <v>0</v>
      </c>
      <c r="F63" s="54" t="str">
        <f>IF(ISNA(VLOOKUP($E$63,Meta!$F$2:$H$41,3,)),"",VLOOKUP($E$63,Meta!$F$2:$H$41,3,))</f>
        <v/>
      </c>
      <c r="G63" s="39"/>
      <c r="H63" s="40"/>
      <c r="I63" s="41"/>
      <c r="J63" s="39"/>
      <c r="K63" s="40"/>
      <c r="L63" s="40"/>
      <c r="M63" s="41"/>
      <c r="N63" s="42"/>
      <c r="O63" s="43"/>
    </row>
    <row r="64" spans="1:15" s="8" customFormat="1" x14ac:dyDescent="0.25">
      <c r="A64" s="5">
        <v>63</v>
      </c>
      <c r="B64" s="13"/>
      <c r="C64" s="14">
        <f>C60+1</f>
        <v>52</v>
      </c>
      <c r="D64" s="14"/>
      <c r="E64" s="15" t="s">
        <v>49</v>
      </c>
      <c r="F64" s="14" t="s">
        <v>51</v>
      </c>
      <c r="G64" s="39"/>
      <c r="H64" s="40"/>
      <c r="I64" s="41"/>
      <c r="J64" s="39"/>
      <c r="K64" s="40"/>
      <c r="L64" s="40"/>
      <c r="M64" s="41"/>
      <c r="N64" s="42"/>
      <c r="O64" s="43"/>
    </row>
    <row r="65" spans="1:24" s="8" customFormat="1" x14ac:dyDescent="0.25">
      <c r="A65" s="5">
        <v>64</v>
      </c>
      <c r="B65" s="13"/>
      <c r="C65" s="14">
        <f t="shared" si="6"/>
        <v>53</v>
      </c>
      <c r="D65" s="14"/>
      <c r="E65" s="15" t="s">
        <v>158</v>
      </c>
      <c r="F65" s="44" t="str">
        <f>IF(ISNA(VLOOKUP($F$9,Meta!$C$2:$E$3,3,)),"",VLOOKUP($F$9,Meta!$C$2:$E$3,3,))</f>
        <v/>
      </c>
      <c r="G65" s="39"/>
      <c r="H65" s="40"/>
      <c r="I65" s="41"/>
      <c r="J65" s="39"/>
      <c r="K65" s="40"/>
      <c r="L65" s="40"/>
      <c r="M65" s="41"/>
      <c r="N65" s="42"/>
      <c r="O65" s="43"/>
    </row>
    <row r="66" spans="1:24" s="8" customFormat="1" x14ac:dyDescent="0.25">
      <c r="A66" s="5">
        <v>65</v>
      </c>
      <c r="B66" s="13"/>
      <c r="C66" s="14">
        <f t="shared" si="6"/>
        <v>54</v>
      </c>
      <c r="D66" s="14"/>
      <c r="E66" s="15" t="s">
        <v>159</v>
      </c>
      <c r="F66" s="44" t="str">
        <f>IF(ISNA(VLOOKUP($F$9,Meta!$C$2:$E$3,3,)),"",VLOOKUP($F$9,Meta!$C$2:$E$3,3,))</f>
        <v/>
      </c>
      <c r="G66" s="39"/>
      <c r="H66" s="40"/>
      <c r="I66" s="41"/>
      <c r="J66" s="39"/>
      <c r="K66" s="40"/>
      <c r="L66" s="40"/>
      <c r="M66" s="41"/>
      <c r="N66" s="42"/>
      <c r="O66" s="43"/>
    </row>
    <row r="67" spans="1:24" s="8" customFormat="1" x14ac:dyDescent="0.25">
      <c r="A67" s="5">
        <v>66</v>
      </c>
      <c r="B67" s="13"/>
      <c r="C67" s="14">
        <f t="shared" si="6"/>
        <v>55</v>
      </c>
      <c r="D67" s="14"/>
      <c r="E67" s="15" t="s">
        <v>52</v>
      </c>
      <c r="F67" s="14"/>
      <c r="G67" s="49"/>
      <c r="H67" s="50"/>
      <c r="I67" s="51"/>
      <c r="J67" s="49"/>
      <c r="K67" s="50"/>
      <c r="L67" s="50"/>
      <c r="M67" s="51"/>
      <c r="N67" s="42"/>
      <c r="O67" s="43"/>
    </row>
    <row r="68" spans="1:24" s="8" customFormat="1" x14ac:dyDescent="0.25">
      <c r="A68" s="5">
        <v>67</v>
      </c>
      <c r="B68" s="55"/>
      <c r="C68" s="56">
        <f>C67+1</f>
        <v>56</v>
      </c>
      <c r="D68" s="56"/>
      <c r="E68" s="57" t="s">
        <v>88</v>
      </c>
      <c r="F68" s="56"/>
      <c r="G68" s="58"/>
      <c r="H68" s="59"/>
      <c r="I68" s="60"/>
      <c r="J68" s="58"/>
      <c r="K68" s="59"/>
      <c r="L68" s="59"/>
      <c r="M68" s="60"/>
      <c r="N68" s="61"/>
      <c r="O68" s="48" t="s">
        <v>163</v>
      </c>
    </row>
    <row r="69" spans="1:24" s="8" customFormat="1" hidden="1" x14ac:dyDescent="0.25">
      <c r="A69" s="5">
        <v>68</v>
      </c>
      <c r="B69" s="6"/>
      <c r="C69" s="5"/>
      <c r="D69" s="5"/>
      <c r="E69" s="62" t="s">
        <v>60</v>
      </c>
      <c r="F69" s="5"/>
    </row>
    <row r="70" spans="1:24" s="8" customFormat="1" hidden="1" x14ac:dyDescent="0.25">
      <c r="A70" s="5">
        <v>69</v>
      </c>
      <c r="B70" s="6"/>
      <c r="C70" s="5"/>
      <c r="D70" s="5"/>
      <c r="E70" s="7" t="s">
        <v>53</v>
      </c>
      <c r="F70" s="5" t="s">
        <v>54</v>
      </c>
      <c r="G70" s="38" t="e">
        <f t="shared" ref="G70:K73" si="7">$G31/G$58</f>
        <v>#DIV/0!</v>
      </c>
      <c r="H70" s="38" t="e">
        <f t="shared" si="7"/>
        <v>#DIV/0!</v>
      </c>
      <c r="I70" s="38" t="e">
        <f t="shared" si="7"/>
        <v>#DIV/0!</v>
      </c>
      <c r="J70" s="38" t="e">
        <f t="shared" si="7"/>
        <v>#DIV/0!</v>
      </c>
      <c r="K70" s="38" t="e">
        <f t="shared" si="7"/>
        <v>#DIV/0!</v>
      </c>
      <c r="L70" s="38"/>
      <c r="M70" s="38" t="e">
        <f>$G31/M$58</f>
        <v>#DIV/0!</v>
      </c>
    </row>
    <row r="71" spans="1:24" s="8" customFormat="1" hidden="1" x14ac:dyDescent="0.25">
      <c r="A71" s="5">
        <v>70</v>
      </c>
      <c r="B71" s="6"/>
      <c r="C71" s="5"/>
      <c r="D71" s="5"/>
      <c r="E71" s="7" t="s">
        <v>59</v>
      </c>
      <c r="F71" s="5" t="s">
        <v>54</v>
      </c>
      <c r="G71" s="38" t="e">
        <f t="shared" si="7"/>
        <v>#DIV/0!</v>
      </c>
      <c r="H71" s="38" t="e">
        <f t="shared" si="7"/>
        <v>#DIV/0!</v>
      </c>
      <c r="I71" s="38" t="e">
        <f t="shared" si="7"/>
        <v>#DIV/0!</v>
      </c>
      <c r="J71" s="38" t="e">
        <f t="shared" si="7"/>
        <v>#DIV/0!</v>
      </c>
      <c r="K71" s="38" t="e">
        <f t="shared" si="7"/>
        <v>#DIV/0!</v>
      </c>
      <c r="L71" s="38"/>
      <c r="M71" s="38" t="e">
        <f>$G32/M$58</f>
        <v>#DIV/0!</v>
      </c>
    </row>
    <row r="72" spans="1:24" s="8" customFormat="1" hidden="1" x14ac:dyDescent="0.25">
      <c r="A72" s="5">
        <v>71</v>
      </c>
      <c r="B72" s="6"/>
      <c r="C72" s="5"/>
      <c r="D72" s="5"/>
      <c r="E72" s="7" t="s">
        <v>55</v>
      </c>
      <c r="F72" s="5" t="s">
        <v>54</v>
      </c>
      <c r="G72" s="38" t="e">
        <f t="shared" si="7"/>
        <v>#DIV/0!</v>
      </c>
      <c r="H72" s="38" t="e">
        <f t="shared" si="7"/>
        <v>#DIV/0!</v>
      </c>
      <c r="I72" s="38" t="e">
        <f t="shared" si="7"/>
        <v>#DIV/0!</v>
      </c>
      <c r="J72" s="38" t="e">
        <f t="shared" si="7"/>
        <v>#DIV/0!</v>
      </c>
      <c r="K72" s="38" t="e">
        <f t="shared" si="7"/>
        <v>#DIV/0!</v>
      </c>
      <c r="L72" s="38"/>
      <c r="M72" s="38" t="e">
        <f>$G33/M$58</f>
        <v>#DIV/0!</v>
      </c>
    </row>
    <row r="73" spans="1:24" s="8" customFormat="1" hidden="1" x14ac:dyDescent="0.25">
      <c r="A73" s="5">
        <v>72</v>
      </c>
      <c r="B73" s="6"/>
      <c r="C73" s="5"/>
      <c r="D73" s="5"/>
      <c r="E73" s="7" t="s">
        <v>56</v>
      </c>
      <c r="F73" s="5" t="s">
        <v>54</v>
      </c>
      <c r="G73" s="38" t="e">
        <f t="shared" si="7"/>
        <v>#DIV/0!</v>
      </c>
      <c r="H73" s="38" t="e">
        <f t="shared" si="7"/>
        <v>#DIV/0!</v>
      </c>
      <c r="I73" s="38" t="e">
        <f t="shared" si="7"/>
        <v>#DIV/0!</v>
      </c>
      <c r="J73" s="38" t="e">
        <f t="shared" si="7"/>
        <v>#DIV/0!</v>
      </c>
      <c r="K73" s="38" t="e">
        <f t="shared" si="7"/>
        <v>#DIV/0!</v>
      </c>
      <c r="L73" s="38"/>
      <c r="M73" s="38" t="e">
        <f>$G34/M$58</f>
        <v>#DIV/0!</v>
      </c>
    </row>
    <row r="74" spans="1:24" s="8" customFormat="1" hidden="1" x14ac:dyDescent="0.25">
      <c r="A74" s="5">
        <v>73</v>
      </c>
      <c r="B74" s="6"/>
      <c r="C74" s="5"/>
      <c r="D74" s="5"/>
      <c r="E74" s="7" t="s">
        <v>61</v>
      </c>
      <c r="F74" s="5" t="s">
        <v>50</v>
      </c>
      <c r="G74" s="38" t="e">
        <f>G37/G36/1000000</f>
        <v>#DIV/0!</v>
      </c>
    </row>
    <row r="75" spans="1:24" s="8" customFormat="1" hidden="1" x14ac:dyDescent="0.25">
      <c r="A75" s="5">
        <v>74</v>
      </c>
      <c r="B75" s="6"/>
      <c r="C75" s="5"/>
      <c r="D75" s="5"/>
      <c r="E75" s="7" t="s">
        <v>62</v>
      </c>
      <c r="F75" s="5" t="s">
        <v>50</v>
      </c>
      <c r="G75" s="38" t="e">
        <f>#REF!/G46/1000000</f>
        <v>#REF!</v>
      </c>
    </row>
    <row r="76" spans="1:24" s="8" customFormat="1" hidden="1" x14ac:dyDescent="0.25">
      <c r="A76" s="5">
        <v>75</v>
      </c>
      <c r="B76" s="6"/>
      <c r="C76" s="5"/>
      <c r="D76" s="5"/>
      <c r="E76" s="7" t="s">
        <v>63</v>
      </c>
      <c r="F76" s="5" t="s">
        <v>51</v>
      </c>
      <c r="G76" s="38" t="e">
        <f>#REF!/G22/1000000</f>
        <v>#REF!</v>
      </c>
    </row>
    <row r="77" spans="1:24" s="8" customFormat="1" hidden="1" x14ac:dyDescent="0.25">
      <c r="A77" s="5">
        <v>76</v>
      </c>
      <c r="B77" s="6"/>
      <c r="C77" s="5"/>
      <c r="D77" s="5"/>
      <c r="E77" s="7" t="s">
        <v>64</v>
      </c>
      <c r="F77" s="5" t="s">
        <v>50</v>
      </c>
      <c r="G77" s="38" t="e">
        <f>G53/G23/1000</f>
        <v>#DIV/0!</v>
      </c>
    </row>
    <row r="78" spans="1:24" x14ac:dyDescent="0.25">
      <c r="A78" s="5"/>
      <c r="B78" s="6"/>
      <c r="C78" s="5"/>
      <c r="D78" s="5"/>
      <c r="E78" s="7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x14ac:dyDescent="0.25">
      <c r="A79" s="5"/>
      <c r="B79" s="6"/>
      <c r="C79" s="5"/>
      <c r="D79" s="5"/>
      <c r="E79" s="7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</sheetData>
  <sheetProtection algorithmName="SHA-512" hashValue="01yMl8+AMQbdI0IiPh62TJoOLjTtXBExRmfik1H0hLJjfyjL/V24eYltzEC8WgK/rid7/Gp16NPM5Fk9l8yMuQ==" saltValue="ADUNET+OxfTWGpShnjY7Ug==" spinCount="100000" sheet="1" objects="1" scenarios="1"/>
  <dataValidations count="5">
    <dataValidation type="list" allowBlank="1" showInputMessage="1" showErrorMessage="1" sqref="F45">
      <formula1>"Тийм, Үгүй"</formula1>
    </dataValidation>
    <dataValidation type="decimal" operator="greaterThanOrEqual" allowBlank="1" showInputMessage="1" showErrorMessage="1" sqref="G29:M32 G36:M38 G46:M48 G53:M53">
      <formula1>0</formula1>
    </dataValidation>
    <dataValidation type="decimal" operator="greaterThanOrEqual" allowBlank="1" showInputMessage="1" showErrorMessage="1" sqref="G19:M23">
      <formula1>0</formula1>
    </dataValidation>
    <dataValidation type="decimal" operator="greaterThan" allowBlank="1" showInputMessage="1" showErrorMessage="1" sqref="G61:M63">
      <formula1>0</formula1>
    </dataValidation>
    <dataValidation type="decimal" operator="greaterThan" allowBlank="1" showInputMessage="1" showErrorMessage="1" sqref="G59:M59 G60:M60 G64:M66 G58:M58">
      <formula1>0</formula1>
    </dataValidation>
  </dataValidations>
  <pageMargins left="0.7" right="0.7" top="0.75" bottom="0.75" header="0.3" footer="0.3"/>
  <pageSetup paperSize="8" scale="76" fitToWidth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Meta!$A$2:$A$19</xm:f>
          </x14:formula1>
          <xm:sqref>F8</xm:sqref>
        </x14:dataValidation>
        <x14:dataValidation type="list" allowBlank="1" showInputMessage="1" showErrorMessage="1">
          <x14:formula1>
            <xm:f>Meta!$C$2:$C$3</xm:f>
          </x14:formula1>
          <xm:sqref>F9</xm:sqref>
        </x14:dataValidation>
        <x14:dataValidation type="list" allowBlank="1" showInputMessage="1" showErrorMessage="1">
          <x14:formula1>
            <xm:f>Meta!$F$2:$F$41</xm:f>
          </x14:formula1>
          <xm:sqref>E25:E27</xm:sqref>
        </x14:dataValidation>
        <x14:dataValidation type="list" allowBlank="1" showInputMessage="1" showErrorMessage="1">
          <x14:formula1>
            <xm:f>Meta!$J$2:$J$3</xm:f>
          </x14:formula1>
          <xm:sqref>F10:F13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topLeftCell="L1" workbookViewId="0">
      <selection activeCell="M39" sqref="M39"/>
    </sheetView>
  </sheetViews>
  <sheetFormatPr defaultRowHeight="15" x14ac:dyDescent="0.25"/>
  <cols>
    <col min="1" max="1" width="23.85546875" hidden="1" customWidth="1"/>
    <col min="2" max="2" width="0" hidden="1" customWidth="1"/>
    <col min="3" max="4" width="23.140625" hidden="1" customWidth="1"/>
    <col min="5" max="5" width="25.140625" hidden="1" customWidth="1"/>
    <col min="6" max="6" width="45.5703125" hidden="1" customWidth="1"/>
    <col min="7" max="11" width="0" hidden="1" customWidth="1"/>
  </cols>
  <sheetData>
    <row r="1" spans="1:10" x14ac:dyDescent="0.25">
      <c r="A1" t="s">
        <v>6</v>
      </c>
      <c r="C1" t="s">
        <v>15</v>
      </c>
      <c r="F1" t="s">
        <v>24</v>
      </c>
      <c r="G1" t="s">
        <v>17</v>
      </c>
      <c r="J1" t="s">
        <v>134</v>
      </c>
    </row>
    <row r="2" spans="1:10" x14ac:dyDescent="0.25">
      <c r="A2" t="s">
        <v>137</v>
      </c>
      <c r="C2" t="s">
        <v>22</v>
      </c>
      <c r="D2" t="s">
        <v>19</v>
      </c>
      <c r="E2" t="s">
        <v>50</v>
      </c>
      <c r="F2" t="s">
        <v>93</v>
      </c>
      <c r="G2" t="s">
        <v>30</v>
      </c>
      <c r="H2" t="s">
        <v>157</v>
      </c>
      <c r="J2" t="s">
        <v>135</v>
      </c>
    </row>
    <row r="3" spans="1:10" x14ac:dyDescent="0.25">
      <c r="A3" t="s">
        <v>138</v>
      </c>
      <c r="C3" t="s">
        <v>23</v>
      </c>
      <c r="D3" t="s">
        <v>18</v>
      </c>
      <c r="E3" t="s">
        <v>51</v>
      </c>
      <c r="F3" t="s">
        <v>94</v>
      </c>
      <c r="G3" t="s">
        <v>19</v>
      </c>
      <c r="H3" t="s">
        <v>156</v>
      </c>
      <c r="J3" t="s">
        <v>136</v>
      </c>
    </row>
    <row r="4" spans="1:10" x14ac:dyDescent="0.25">
      <c r="A4" t="s">
        <v>139</v>
      </c>
      <c r="F4" t="s">
        <v>95</v>
      </c>
      <c r="G4" t="s">
        <v>19</v>
      </c>
      <c r="H4" t="s">
        <v>156</v>
      </c>
    </row>
    <row r="5" spans="1:10" x14ac:dyDescent="0.25">
      <c r="A5" t="s">
        <v>140</v>
      </c>
      <c r="F5" t="s">
        <v>29</v>
      </c>
      <c r="G5" t="s">
        <v>19</v>
      </c>
      <c r="H5" t="s">
        <v>156</v>
      </c>
    </row>
    <row r="6" spans="1:10" x14ac:dyDescent="0.25">
      <c r="A6" t="s">
        <v>141</v>
      </c>
      <c r="F6" t="s">
        <v>96</v>
      </c>
      <c r="G6" t="s">
        <v>19</v>
      </c>
      <c r="H6" t="s">
        <v>156</v>
      </c>
    </row>
    <row r="7" spans="1:10" x14ac:dyDescent="0.25">
      <c r="A7" t="s">
        <v>142</v>
      </c>
      <c r="F7" t="s">
        <v>97</v>
      </c>
      <c r="G7" t="s">
        <v>19</v>
      </c>
      <c r="H7" t="s">
        <v>156</v>
      </c>
    </row>
    <row r="8" spans="1:10" x14ac:dyDescent="0.25">
      <c r="A8" t="s">
        <v>143</v>
      </c>
      <c r="F8" t="s">
        <v>98</v>
      </c>
      <c r="G8" t="s">
        <v>19</v>
      </c>
      <c r="H8" t="s">
        <v>156</v>
      </c>
    </row>
    <row r="9" spans="1:10" x14ac:dyDescent="0.25">
      <c r="A9" t="s">
        <v>144</v>
      </c>
      <c r="F9" t="s">
        <v>99</v>
      </c>
      <c r="G9" t="s">
        <v>19</v>
      </c>
      <c r="H9" t="s">
        <v>156</v>
      </c>
    </row>
    <row r="10" spans="1:10" x14ac:dyDescent="0.25">
      <c r="A10" t="s">
        <v>145</v>
      </c>
      <c r="F10" t="s">
        <v>100</v>
      </c>
      <c r="G10" t="s">
        <v>19</v>
      </c>
      <c r="H10" t="s">
        <v>156</v>
      </c>
    </row>
    <row r="11" spans="1:10" x14ac:dyDescent="0.25">
      <c r="A11" t="s">
        <v>146</v>
      </c>
      <c r="F11" t="s">
        <v>101</v>
      </c>
      <c r="G11" t="s">
        <v>41</v>
      </c>
      <c r="H11" t="s">
        <v>156</v>
      </c>
    </row>
    <row r="12" spans="1:10" x14ac:dyDescent="0.25">
      <c r="A12" t="s">
        <v>147</v>
      </c>
      <c r="F12" t="s">
        <v>102</v>
      </c>
      <c r="G12" t="s">
        <v>19</v>
      </c>
      <c r="H12" t="s">
        <v>156</v>
      </c>
    </row>
    <row r="13" spans="1:10" x14ac:dyDescent="0.25">
      <c r="A13" t="s">
        <v>148</v>
      </c>
      <c r="F13" t="s">
        <v>25</v>
      </c>
      <c r="G13" t="s">
        <v>19</v>
      </c>
      <c r="H13" t="s">
        <v>156</v>
      </c>
    </row>
    <row r="14" spans="1:10" x14ac:dyDescent="0.25">
      <c r="A14" t="s">
        <v>149</v>
      </c>
      <c r="F14" t="s">
        <v>103</v>
      </c>
      <c r="G14" t="s">
        <v>19</v>
      </c>
      <c r="H14" t="s">
        <v>156</v>
      </c>
    </row>
    <row r="15" spans="1:10" x14ac:dyDescent="0.25">
      <c r="A15" t="s">
        <v>150</v>
      </c>
      <c r="F15" t="s">
        <v>104</v>
      </c>
      <c r="G15" t="s">
        <v>19</v>
      </c>
      <c r="H15" t="s">
        <v>156</v>
      </c>
    </row>
    <row r="16" spans="1:10" x14ac:dyDescent="0.25">
      <c r="A16" t="s">
        <v>151</v>
      </c>
      <c r="F16" t="s">
        <v>105</v>
      </c>
      <c r="G16" t="s">
        <v>19</v>
      </c>
      <c r="H16" t="s">
        <v>156</v>
      </c>
    </row>
    <row r="17" spans="1:8" x14ac:dyDescent="0.25">
      <c r="A17" t="s">
        <v>152</v>
      </c>
      <c r="F17" t="s">
        <v>106</v>
      </c>
      <c r="G17" t="s">
        <v>19</v>
      </c>
      <c r="H17" t="s">
        <v>156</v>
      </c>
    </row>
    <row r="18" spans="1:8" x14ac:dyDescent="0.25">
      <c r="A18" t="s">
        <v>153</v>
      </c>
      <c r="F18" t="s">
        <v>107</v>
      </c>
      <c r="G18" t="s">
        <v>19</v>
      </c>
      <c r="H18" t="s">
        <v>156</v>
      </c>
    </row>
    <row r="19" spans="1:8" x14ac:dyDescent="0.25">
      <c r="A19" t="s">
        <v>21</v>
      </c>
      <c r="F19" t="s">
        <v>28</v>
      </c>
      <c r="G19" t="s">
        <v>19</v>
      </c>
      <c r="H19" t="s">
        <v>156</v>
      </c>
    </row>
    <row r="20" spans="1:8" x14ac:dyDescent="0.25">
      <c r="F20" t="s">
        <v>108</v>
      </c>
      <c r="G20" t="s">
        <v>41</v>
      </c>
      <c r="H20" t="s">
        <v>156</v>
      </c>
    </row>
    <row r="21" spans="1:8" x14ac:dyDescent="0.25">
      <c r="F21" t="s">
        <v>109</v>
      </c>
      <c r="G21" t="s">
        <v>41</v>
      </c>
      <c r="H21" t="s">
        <v>156</v>
      </c>
    </row>
    <row r="22" spans="1:8" x14ac:dyDescent="0.25">
      <c r="F22" t="s">
        <v>110</v>
      </c>
      <c r="G22" t="s">
        <v>19</v>
      </c>
      <c r="H22" t="s">
        <v>156</v>
      </c>
    </row>
    <row r="23" spans="1:8" x14ac:dyDescent="0.25">
      <c r="F23" t="s">
        <v>111</v>
      </c>
      <c r="G23" t="s">
        <v>19</v>
      </c>
      <c r="H23" t="s">
        <v>156</v>
      </c>
    </row>
    <row r="24" spans="1:8" x14ac:dyDescent="0.25">
      <c r="F24" t="s">
        <v>112</v>
      </c>
      <c r="G24" t="s">
        <v>19</v>
      </c>
      <c r="H24" t="s">
        <v>156</v>
      </c>
    </row>
    <row r="25" spans="1:8" x14ac:dyDescent="0.25">
      <c r="F25" t="s">
        <v>113</v>
      </c>
      <c r="G25" t="s">
        <v>19</v>
      </c>
      <c r="H25" t="s">
        <v>156</v>
      </c>
    </row>
    <row r="26" spans="1:8" x14ac:dyDescent="0.25">
      <c r="F26" t="s">
        <v>114</v>
      </c>
      <c r="G26" t="s">
        <v>19</v>
      </c>
      <c r="H26" t="s">
        <v>156</v>
      </c>
    </row>
    <row r="27" spans="1:8" x14ac:dyDescent="0.25">
      <c r="F27" t="s">
        <v>115</v>
      </c>
      <c r="G27" t="s">
        <v>19</v>
      </c>
      <c r="H27" t="s">
        <v>156</v>
      </c>
    </row>
    <row r="28" spans="1:8" x14ac:dyDescent="0.25">
      <c r="F28" t="s">
        <v>116</v>
      </c>
      <c r="G28" t="s">
        <v>19</v>
      </c>
      <c r="H28" t="s">
        <v>156</v>
      </c>
    </row>
    <row r="29" spans="1:8" x14ac:dyDescent="0.25">
      <c r="F29" t="s">
        <v>117</v>
      </c>
      <c r="G29" t="s">
        <v>19</v>
      </c>
      <c r="H29" t="s">
        <v>156</v>
      </c>
    </row>
    <row r="30" spans="1:8" x14ac:dyDescent="0.25">
      <c r="F30" t="s">
        <v>27</v>
      </c>
      <c r="G30" t="s">
        <v>19</v>
      </c>
      <c r="H30" t="s">
        <v>156</v>
      </c>
    </row>
    <row r="31" spans="1:8" x14ac:dyDescent="0.25">
      <c r="F31" t="s">
        <v>118</v>
      </c>
      <c r="G31" t="s">
        <v>41</v>
      </c>
      <c r="H31" t="s">
        <v>156</v>
      </c>
    </row>
    <row r="32" spans="1:8" x14ac:dyDescent="0.25">
      <c r="F32" t="s">
        <v>119</v>
      </c>
      <c r="G32" t="s">
        <v>19</v>
      </c>
      <c r="H32" t="s">
        <v>156</v>
      </c>
    </row>
    <row r="33" spans="6:8" x14ac:dyDescent="0.25">
      <c r="F33" t="s">
        <v>120</v>
      </c>
      <c r="G33" t="s">
        <v>41</v>
      </c>
      <c r="H33" t="s">
        <v>156</v>
      </c>
    </row>
    <row r="34" spans="6:8" x14ac:dyDescent="0.25">
      <c r="F34" t="s">
        <v>26</v>
      </c>
      <c r="G34" t="s">
        <v>19</v>
      </c>
      <c r="H34" t="s">
        <v>156</v>
      </c>
    </row>
    <row r="35" spans="6:8" x14ac:dyDescent="0.25">
      <c r="F35" t="s">
        <v>121</v>
      </c>
      <c r="G35" t="s">
        <v>19</v>
      </c>
      <c r="H35" t="s">
        <v>156</v>
      </c>
    </row>
    <row r="36" spans="6:8" x14ac:dyDescent="0.25">
      <c r="F36" t="s">
        <v>122</v>
      </c>
      <c r="G36" t="s">
        <v>41</v>
      </c>
      <c r="H36" t="s">
        <v>156</v>
      </c>
    </row>
    <row r="37" spans="6:8" x14ac:dyDescent="0.25">
      <c r="F37" t="s">
        <v>123</v>
      </c>
      <c r="G37" t="s">
        <v>41</v>
      </c>
      <c r="H37" t="s">
        <v>156</v>
      </c>
    </row>
    <row r="38" spans="6:8" x14ac:dyDescent="0.25">
      <c r="F38" t="s">
        <v>124</v>
      </c>
      <c r="G38" t="s">
        <v>19</v>
      </c>
      <c r="H38" t="s">
        <v>156</v>
      </c>
    </row>
    <row r="39" spans="6:8" x14ac:dyDescent="0.25">
      <c r="F39" t="s">
        <v>125</v>
      </c>
      <c r="G39" t="s">
        <v>19</v>
      </c>
      <c r="H39" t="s">
        <v>156</v>
      </c>
    </row>
    <row r="40" spans="6:8" x14ac:dyDescent="0.25">
      <c r="F40" t="s">
        <v>126</v>
      </c>
      <c r="G40" t="s">
        <v>19</v>
      </c>
      <c r="H40" t="s">
        <v>156</v>
      </c>
    </row>
    <row r="41" spans="6:8" x14ac:dyDescent="0.25">
      <c r="F41" t="s">
        <v>127</v>
      </c>
      <c r="G41" t="s">
        <v>19</v>
      </c>
      <c r="H41" t="s">
        <v>156</v>
      </c>
    </row>
  </sheetData>
  <sheetProtection algorithmName="SHA-512" hashValue="arZBypkhWTAbUzgFItP7mRy089iWFBEw9tPoIwYNzIGYIwoBs3dbfQO/REu/Snxn6khdQmPH9qRnaTlK8x0kbA==" saltValue="lss9Elzl869uo+fHlRcEsw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Асуулга</vt:lpstr>
      <vt:lpstr>Meta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Tsegts Tserennyam</dc:creator>
  <cp:lastModifiedBy>Chin-Erdene Mr. Galtsogt</cp:lastModifiedBy>
  <cp:lastPrinted>2022-08-25T06:06:57Z</cp:lastPrinted>
  <dcterms:created xsi:type="dcterms:W3CDTF">2022-08-24T11:30:22Z</dcterms:created>
  <dcterms:modified xsi:type="dcterms:W3CDTF">2022-08-30T00:33:35Z</dcterms:modified>
</cp:coreProperties>
</file>